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24120" yWindow="0" windowWidth="25600" windowHeight="1838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9" i="1" l="1"/>
  <c r="D6" i="1"/>
  <c r="D7" i="1"/>
  <c r="D8" i="1"/>
  <c r="D12" i="1"/>
  <c r="E9" i="1"/>
  <c r="F9" i="1"/>
  <c r="E6" i="1"/>
  <c r="F6" i="1"/>
  <c r="E7" i="1"/>
  <c r="F7" i="1"/>
  <c r="E8" i="1"/>
  <c r="F8" i="1"/>
  <c r="F12" i="1"/>
  <c r="G9" i="1"/>
  <c r="H9" i="1"/>
  <c r="K23" i="1"/>
  <c r="J23" i="1"/>
  <c r="I23" i="1"/>
  <c r="C23" i="1"/>
  <c r="B23" i="1"/>
  <c r="A23" i="1"/>
  <c r="G8" i="1"/>
  <c r="H8" i="1"/>
  <c r="K22" i="1"/>
  <c r="J22" i="1"/>
  <c r="I22" i="1"/>
  <c r="C22" i="1"/>
  <c r="B22" i="1"/>
  <c r="A22" i="1"/>
  <c r="G7" i="1"/>
  <c r="H7" i="1"/>
  <c r="K21" i="1"/>
  <c r="J21" i="1"/>
  <c r="I21" i="1"/>
  <c r="C21" i="1"/>
  <c r="B21" i="1"/>
  <c r="A21" i="1"/>
  <c r="G6" i="1"/>
  <c r="H6" i="1"/>
  <c r="K20" i="1"/>
  <c r="J20" i="1"/>
  <c r="I20" i="1"/>
  <c r="C20" i="1"/>
  <c r="B20" i="1"/>
  <c r="A20" i="1"/>
  <c r="J19" i="1"/>
  <c r="I19" i="1"/>
  <c r="B19" i="1"/>
</calcChain>
</file>

<file path=xl/sharedStrings.xml><?xml version="1.0" encoding="utf-8"?>
<sst xmlns="http://schemas.openxmlformats.org/spreadsheetml/2006/main" count="24" uniqueCount="24">
  <si>
    <t>Doing the AIC calculations by hand</t>
  </si>
  <si>
    <t>lnL</t>
  </si>
  <si>
    <t>nparams</t>
  </si>
  <si>
    <t>AIC</t>
  </si>
  <si>
    <t>delta_AIC</t>
  </si>
  <si>
    <t>rel_like</t>
  </si>
  <si>
    <t>AIC weight</t>
  </si>
  <si>
    <t>percent AIC weight</t>
  </si>
  <si>
    <t>Model 1</t>
  </si>
  <si>
    <t>Model 2</t>
  </si>
  <si>
    <t>Model 3</t>
  </si>
  <si>
    <t>Model 4</t>
  </si>
  <si>
    <t xml:space="preserve">minAIC = </t>
  </si>
  <si>
    <t>sum(rel likes)</t>
  </si>
  <si>
    <t>Nicely formatted table, with caption (suitable for screenshot or publication):</t>
  </si>
  <si>
    <t># params</t>
  </si>
  <si>
    <t>I_ini</t>
  </si>
  <si>
    <t>R0_1</t>
  </si>
  <si>
    <t>R0_2</t>
  </si>
  <si>
    <t>R0_3</t>
  </si>
  <si>
    <t>R0_4</t>
  </si>
  <si>
    <t>% AIC weight</t>
  </si>
  <si>
    <t>BIOSCI 220, Week 6, Lab exercise, example AIC &amp; AIC weight calculations</t>
  </si>
  <si>
    <r>
      <rPr>
        <b/>
        <sz val="12"/>
        <color theme="1"/>
        <rFont val="Calibri"/>
        <family val="2"/>
        <scheme val="minor"/>
      </rPr>
      <t>Table 1.</t>
    </r>
    <r>
      <rPr>
        <sz val="12"/>
        <color theme="1"/>
        <rFont val="Calibri"/>
        <family val="2"/>
        <scheme val="minor"/>
      </rPr>
      <t xml:space="preserve"> Maximized log-likelihood and AIC model weights for the four candidate SIR models fit to New Zealand's Ministry of Health active case data (both confirmed and suspected cases) for COVID-19. Models 1-4 have 1, 2, 3, or 4 free R0 parameters, plus a free nuisance parameter, I_ini, representing the estimated initial number of infections (we recognize that have a fraction of persons infected is impossible; this is a limitation of continuous SIR models). The models thus have 2-5 free parameters.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</si>
</sst>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0.0"/>
    <numFmt numFmtId="166" formatCode="0.0E+00;\_x0000_"/>
    <numFmt numFmtId="167" formatCode="0.00E+00;\_x0000_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3" fillId="0" borderId="0" xfId="0" applyFont="1"/>
    <xf numFmtId="11" fontId="0" fillId="0" borderId="0" xfId="0" applyNumberFormat="1"/>
    <xf numFmtId="164" fontId="0" fillId="0" borderId="0" xfId="1" applyNumberFormat="1" applyFont="1"/>
    <xf numFmtId="0" fontId="0" fillId="0" borderId="0" xfId="0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65" fontId="0" fillId="0" borderId="0" xfId="0" applyNumberFormat="1"/>
    <xf numFmtId="2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0" borderId="2" xfId="0" applyBorder="1"/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4"/>
  <sheetViews>
    <sheetView tabSelected="1" workbookViewId="0">
      <selection activeCell="A18" sqref="A18"/>
    </sheetView>
  </sheetViews>
  <sheetFormatPr baseColWidth="10" defaultRowHeight="15" x14ac:dyDescent="0"/>
  <cols>
    <col min="2" max="2" width="9.1640625" customWidth="1"/>
    <col min="3" max="3" width="4.83203125" customWidth="1"/>
    <col min="4" max="4" width="6" customWidth="1"/>
    <col min="5" max="7" width="5.5" customWidth="1"/>
    <col min="8" max="8" width="7.1640625" customWidth="1"/>
    <col min="9" max="9" width="8.6640625" customWidth="1"/>
    <col min="10" max="10" width="9.5" customWidth="1"/>
    <col min="11" max="11" width="8.5" customWidth="1"/>
  </cols>
  <sheetData>
    <row r="1" spans="1:24">
      <c r="A1" s="1" t="s">
        <v>22</v>
      </c>
    </row>
    <row r="3" spans="1:24">
      <c r="A3" s="2" t="s">
        <v>0</v>
      </c>
      <c r="Q3" s="3"/>
    </row>
    <row r="4" spans="1:24">
      <c r="Q4" s="3"/>
    </row>
    <row r="5" spans="1:24">
      <c r="B5" t="s">
        <v>1</v>
      </c>
      <c r="C5" t="s">
        <v>2</v>
      </c>
      <c r="D5" t="s">
        <v>3</v>
      </c>
      <c r="E5" t="s">
        <v>4</v>
      </c>
      <c r="F5" t="s">
        <v>5</v>
      </c>
      <c r="G5" t="s">
        <v>6</v>
      </c>
      <c r="H5" t="s">
        <v>7</v>
      </c>
      <c r="Q5" s="3"/>
      <c r="S5" s="3"/>
      <c r="X5">
        <v>0</v>
      </c>
    </row>
    <row r="6" spans="1:24">
      <c r="A6" t="s">
        <v>8</v>
      </c>
      <c r="B6">
        <v>-2894.6145999999999</v>
      </c>
      <c r="C6">
        <v>2</v>
      </c>
      <c r="D6">
        <f>-2*(B6-C6)</f>
        <v>5793.2291999999998</v>
      </c>
      <c r="E6">
        <f>D6-D$12</f>
        <v>5369.7447999999995</v>
      </c>
      <c r="F6">
        <f>EXP(-0.5*E6)</f>
        <v>0</v>
      </c>
      <c r="G6">
        <f>F6/F$12</f>
        <v>0</v>
      </c>
      <c r="H6" s="4">
        <f>G6</f>
        <v>0</v>
      </c>
      <c r="J6" s="3"/>
      <c r="Q6" s="3"/>
      <c r="S6" s="3"/>
      <c r="X6">
        <v>0</v>
      </c>
    </row>
    <row r="7" spans="1:24">
      <c r="A7" t="s">
        <v>9</v>
      </c>
      <c r="B7">
        <v>-434.23970000000003</v>
      </c>
      <c r="C7">
        <v>3</v>
      </c>
      <c r="D7">
        <f t="shared" ref="D7:D9" si="0">-2*(B7-C7)</f>
        <v>874.47940000000006</v>
      </c>
      <c r="E7">
        <f>D7-D$12</f>
        <v>450.99500000000006</v>
      </c>
      <c r="F7">
        <f t="shared" ref="F7:F9" si="1">EXP(-0.5*E7)</f>
        <v>1.1686381697617114E-98</v>
      </c>
      <c r="G7">
        <f t="shared" ref="G7:G9" si="2">F7/F$12</f>
        <v>7.6538119747999393E-99</v>
      </c>
      <c r="H7" s="4">
        <f t="shared" ref="H7:H9" si="3">G7</f>
        <v>7.6538119747999393E-99</v>
      </c>
      <c r="J7" s="3"/>
      <c r="S7" s="3"/>
      <c r="X7">
        <v>65.489999999999995</v>
      </c>
    </row>
    <row r="8" spans="1:24">
      <c r="A8" t="s">
        <v>10</v>
      </c>
      <c r="B8">
        <v>-207.7422</v>
      </c>
      <c r="C8">
        <v>4</v>
      </c>
      <c r="D8">
        <f t="shared" si="0"/>
        <v>423.48439999999999</v>
      </c>
      <c r="E8">
        <f>D8-D$12</f>
        <v>0</v>
      </c>
      <c r="F8">
        <f t="shared" si="1"/>
        <v>1</v>
      </c>
      <c r="G8">
        <f t="shared" si="2"/>
        <v>0.65493427930396741</v>
      </c>
      <c r="H8" s="4">
        <f t="shared" si="3"/>
        <v>0.65493427930396741</v>
      </c>
      <c r="J8" s="3"/>
      <c r="S8" s="3"/>
      <c r="X8">
        <v>34.51</v>
      </c>
    </row>
    <row r="9" spans="1:24">
      <c r="A9" t="s">
        <v>11</v>
      </c>
      <c r="B9">
        <v>-207.38300000000001</v>
      </c>
      <c r="C9">
        <v>5</v>
      </c>
      <c r="D9">
        <f t="shared" si="0"/>
        <v>424.76600000000002</v>
      </c>
      <c r="E9">
        <f>D9-D$12</f>
        <v>1.2816000000000258</v>
      </c>
      <c r="F9">
        <f t="shared" si="1"/>
        <v>0.52687075879239642</v>
      </c>
      <c r="G9">
        <f t="shared" si="2"/>
        <v>0.34506572069603259</v>
      </c>
      <c r="H9" s="4">
        <f t="shared" si="3"/>
        <v>0.34506572069603259</v>
      </c>
      <c r="J9" s="3"/>
    </row>
    <row r="11" spans="1:24">
      <c r="D11" t="s">
        <v>12</v>
      </c>
      <c r="F11" t="s">
        <v>13</v>
      </c>
    </row>
    <row r="12" spans="1:24">
      <c r="D12">
        <f>MIN(D6:D9)</f>
        <v>423.48439999999999</v>
      </c>
      <c r="F12">
        <f>SUM(F6:F9)</f>
        <v>1.5268707587923964</v>
      </c>
    </row>
    <row r="15" spans="1:24">
      <c r="A15" s="2" t="s">
        <v>14</v>
      </c>
    </row>
    <row r="17" spans="1:11" ht="95" customHeight="1">
      <c r="A17" s="5" t="s">
        <v>23</v>
      </c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6" thickBot="1"/>
    <row r="19" spans="1:11" ht="46" thickBot="1">
      <c r="A19" s="6"/>
      <c r="B19" s="7" t="str">
        <f t="shared" ref="B19" si="4">B5</f>
        <v>lnL</v>
      </c>
      <c r="C19" s="7" t="s">
        <v>15</v>
      </c>
      <c r="D19" s="7" t="s">
        <v>16</v>
      </c>
      <c r="E19" s="7" t="s">
        <v>17</v>
      </c>
      <c r="F19" s="7" t="s">
        <v>18</v>
      </c>
      <c r="G19" s="7" t="s">
        <v>19</v>
      </c>
      <c r="H19" s="7" t="s">
        <v>20</v>
      </c>
      <c r="I19" s="7" t="str">
        <f>D5</f>
        <v>AIC</v>
      </c>
      <c r="J19" s="7" t="str">
        <f>G5</f>
        <v>AIC weight</v>
      </c>
      <c r="K19" s="8" t="s">
        <v>21</v>
      </c>
    </row>
    <row r="20" spans="1:11">
      <c r="A20" t="str">
        <f t="shared" ref="A20:C23" si="5">A6</f>
        <v>Model 1</v>
      </c>
      <c r="B20" s="9">
        <f t="shared" si="5"/>
        <v>-2894.6145999999999</v>
      </c>
      <c r="C20">
        <f t="shared" si="5"/>
        <v>2</v>
      </c>
      <c r="D20" s="10">
        <v>21.82</v>
      </c>
      <c r="E20" s="10">
        <v>2.1800000000000002</v>
      </c>
      <c r="F20" s="10">
        <v>2.1800000000000002</v>
      </c>
      <c r="G20" s="10">
        <v>2.1800000000000002</v>
      </c>
      <c r="H20" s="10">
        <v>2.1800000000000002</v>
      </c>
      <c r="I20" s="9">
        <f>D6</f>
        <v>5793.2291999999998</v>
      </c>
      <c r="J20">
        <f>G6</f>
        <v>0</v>
      </c>
      <c r="K20" s="4">
        <f>H6</f>
        <v>0</v>
      </c>
    </row>
    <row r="21" spans="1:11">
      <c r="A21" t="str">
        <f t="shared" si="5"/>
        <v>Model 2</v>
      </c>
      <c r="B21" s="9">
        <f t="shared" si="5"/>
        <v>-434.23970000000003</v>
      </c>
      <c r="C21">
        <f t="shared" si="5"/>
        <v>3</v>
      </c>
      <c r="D21" s="10">
        <v>1.57</v>
      </c>
      <c r="E21" s="10">
        <v>3.49</v>
      </c>
      <c r="F21" s="10">
        <v>3.49</v>
      </c>
      <c r="G21" s="10">
        <v>3.49</v>
      </c>
      <c r="H21" s="10">
        <v>0.3</v>
      </c>
      <c r="I21" s="9">
        <f>D7</f>
        <v>874.47940000000006</v>
      </c>
      <c r="J21" s="11">
        <f>G7</f>
        <v>7.6538119747999393E-99</v>
      </c>
      <c r="K21" s="4">
        <f>H7</f>
        <v>7.6538119747999393E-99</v>
      </c>
    </row>
    <row r="22" spans="1:11">
      <c r="A22" t="str">
        <f t="shared" si="5"/>
        <v>Model 3</v>
      </c>
      <c r="B22" s="9">
        <f t="shared" si="5"/>
        <v>-207.7422</v>
      </c>
      <c r="C22">
        <f t="shared" si="5"/>
        <v>4</v>
      </c>
      <c r="D22" s="10">
        <v>0.14000000000000001</v>
      </c>
      <c r="E22" s="10">
        <v>4.8499999999999996</v>
      </c>
      <c r="F22" s="10">
        <v>4.8499999999999996</v>
      </c>
      <c r="G22" s="10">
        <v>2.5299999999999998</v>
      </c>
      <c r="H22" s="10">
        <v>0.53</v>
      </c>
      <c r="I22" s="9">
        <f>D8</f>
        <v>423.48439999999999</v>
      </c>
      <c r="J22" s="12">
        <f>G8</f>
        <v>0.65493427930396741</v>
      </c>
      <c r="K22" s="4">
        <f>H8</f>
        <v>0.65493427930396741</v>
      </c>
    </row>
    <row r="23" spans="1:11" ht="16" thickBot="1">
      <c r="A23" t="str">
        <f t="shared" si="5"/>
        <v>Model 4</v>
      </c>
      <c r="B23" s="9">
        <f t="shared" si="5"/>
        <v>-207.38300000000001</v>
      </c>
      <c r="C23">
        <f t="shared" si="5"/>
        <v>5</v>
      </c>
      <c r="D23" s="10">
        <v>0.14000000000000001</v>
      </c>
      <c r="E23" s="10">
        <v>4.87</v>
      </c>
      <c r="F23" s="10">
        <v>2.4300000000000002</v>
      </c>
      <c r="G23" s="10">
        <v>2.61</v>
      </c>
      <c r="H23" s="10">
        <v>0.53</v>
      </c>
      <c r="I23" s="9">
        <f>D9</f>
        <v>424.76600000000002</v>
      </c>
      <c r="J23" s="12">
        <f>G9</f>
        <v>0.34506572069603259</v>
      </c>
      <c r="K23" s="4">
        <f>H9</f>
        <v>0.34506572069603259</v>
      </c>
    </row>
    <row r="24" spans="1:1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</row>
  </sheetData>
  <mergeCells count="1">
    <mergeCell ref="A17:K1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ANU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Matzke</dc:creator>
  <cp:lastModifiedBy>Nick Matzke</cp:lastModifiedBy>
  <dcterms:created xsi:type="dcterms:W3CDTF">2020-04-19T02:25:36Z</dcterms:created>
  <dcterms:modified xsi:type="dcterms:W3CDTF">2020-04-19T02:29:28Z</dcterms:modified>
</cp:coreProperties>
</file>